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2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/>
  <c r="E11" s="1"/>
  <c r="C11"/>
  <c r="B2"/>
  <c r="B1"/>
  <c r="B2" i="9"/>
  <c r="B1"/>
  <c r="E66"/>
  <c r="E64"/>
  <c r="C61"/>
  <c r="E61" s="1"/>
  <c r="E60"/>
  <c r="E59"/>
  <c r="E58"/>
  <c r="D53"/>
  <c r="C53"/>
  <c r="E52"/>
  <c r="E51"/>
  <c r="E50"/>
  <c r="E49"/>
  <c r="E48"/>
  <c r="E47"/>
  <c r="D45"/>
  <c r="D54" s="1"/>
  <c r="E44"/>
  <c r="E43"/>
  <c r="E42"/>
  <c r="E41"/>
  <c r="E40"/>
  <c r="E39"/>
  <c r="E38"/>
  <c r="E37"/>
  <c r="E36"/>
  <c r="D36"/>
  <c r="C36"/>
  <c r="C45" s="1"/>
  <c r="D33"/>
  <c r="C33"/>
  <c r="E32"/>
  <c r="E31"/>
  <c r="E30"/>
  <c r="E29"/>
  <c r="E28"/>
  <c r="E27"/>
  <c r="E26"/>
  <c r="E23"/>
  <c r="E22"/>
  <c r="E21"/>
  <c r="E20"/>
  <c r="E19"/>
  <c r="E18"/>
  <c r="E17"/>
  <c r="D16"/>
  <c r="C16"/>
  <c r="E15"/>
  <c r="E14"/>
  <c r="E13"/>
  <c r="E12"/>
  <c r="E11"/>
  <c r="E10"/>
  <c r="E9"/>
  <c r="D8"/>
  <c r="C8"/>
  <c r="C24" s="1"/>
  <c r="E7"/>
  <c r="E32" i="8"/>
  <c r="E31"/>
  <c r="E30"/>
  <c r="E29"/>
  <c r="C33"/>
  <c r="E33" s="1"/>
  <c r="D26"/>
  <c r="D34" s="1"/>
  <c r="C26"/>
  <c r="E17"/>
  <c r="E16"/>
  <c r="E15"/>
  <c r="E14"/>
  <c r="E13"/>
  <c r="E12"/>
  <c r="E10"/>
  <c r="E9"/>
  <c r="C18"/>
  <c r="E7"/>
  <c r="E53" i="9" l="1"/>
  <c r="E33"/>
  <c r="D24"/>
  <c r="D34" s="1"/>
  <c r="D56" s="1"/>
  <c r="D63" s="1"/>
  <c r="D65" s="1"/>
  <c r="D67" s="1"/>
  <c r="E16"/>
  <c r="E8"/>
  <c r="D18" i="8"/>
  <c r="C34" i="9"/>
  <c r="E24"/>
  <c r="E45"/>
  <c r="C54"/>
  <c r="E54" s="1"/>
  <c r="E26" i="8"/>
  <c r="C34"/>
  <c r="E34" s="1"/>
  <c r="E28"/>
  <c r="E8"/>
  <c r="E18" s="1"/>
  <c r="C56" i="9" l="1"/>
  <c r="E34"/>
  <c r="E56" l="1"/>
  <c r="C63"/>
  <c r="C65" l="1"/>
  <c r="E63"/>
  <c r="E65" l="1"/>
  <c r="C67"/>
  <c r="E67" s="1"/>
</calcChain>
</file>

<file path=xl/sharedStrings.xml><?xml version="1.0" encoding="utf-8"?>
<sst xmlns="http://schemas.openxmlformats.org/spreadsheetml/2006/main" count="137" uniqueCount="120">
  <si>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</si>
  <si>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</si>
  <si>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</si>
  <si>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</si>
  <si>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</si>
  <si>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</si>
  <si>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</si>
  <si>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</si>
  <si>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</si>
  <si>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</si>
  <si>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</si>
  <si>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</si>
  <si>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</si>
  <si>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</si>
  <si>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</si>
  <si>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</si>
  <si>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</si>
  <si>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</si>
  <si>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</si>
  <si>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</si>
  <si>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</si>
  <si>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</si>
  <si>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</si>
  <si>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</si>
  <si>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</si>
  <si>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</si>
  <si>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</si>
  <si>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</si>
  <si>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</si>
  <si>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</si>
  <si>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</si>
  <si>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</si>
  <si>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</si>
  <si>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</si>
  <si>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</si>
  <si>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</si>
  <si>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</si>
  <si>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</si>
  <si>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</si>
  <si>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</si>
  <si>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</si>
  <si>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</si>
  <si>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</si>
  <si>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</si>
  <si>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</si>
  <si>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</si>
  <si>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</si>
  <si>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</si>
  <si>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</si>
  <si>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</si>
  <si>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</si>
  <si>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</si>
  <si>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</si>
  <si>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</si>
  <si>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</si>
  <si>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</si>
  <si>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</si>
  <si>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</si>
  <si>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</si>
  <si>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</si>
  <si>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</si>
  <si>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</si>
  <si>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</si>
  <si>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</si>
  <si>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</si>
  <si>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</si>
  <si>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</si>
  <si>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</si>
  <si>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</si>
  <si>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</si>
  <si>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</si>
  <si>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</si>
  <si>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</si>
  <si>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</si>
  <si>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</si>
  <si>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</si>
  <si>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</si>
  <si>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</si>
  <si>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</si>
  <si>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</si>
  <si>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</si>
  <si>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</si>
  <si>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</si>
  <si>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</si>
  <si>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</si>
  <si>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</si>
  <si>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</si>
  <si>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</si>
  <si>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</si>
  <si>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</si>
  <si>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</si>
  <si>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</si>
  <si>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</si>
  <si>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</si>
  <si>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</si>
  <si>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</si>
  <si>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</si>
  <si>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</si>
  <si>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</si>
  <si>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</si>
  <si>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</si>
  <si>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</si>
  <si>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</si>
  <si>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</si>
  <si>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</si>
  <si>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</si>
  <si>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</si>
  <si>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</si>
  <si>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</si>
  <si>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</si>
  <si>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</si>
  <si>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ეკატერინე გიორგობიანი</t>
  </si>
  <si>
    <t>სამელთვალყურეო საბჭოს  წევრი</t>
  </si>
  <si>
    <t>არმაზ თავაძე</t>
  </si>
  <si>
    <t>თორნიკე ჯანაშვილი</t>
  </si>
  <si>
    <t>ქეთევან დარსაძე</t>
  </si>
  <si>
    <t>დირექტორი</t>
  </si>
  <si>
    <t>შ.პ.ს. "თ &amp; რ დისტრიბუშენი</t>
  </si>
  <si>
    <t>სს. მისო "ალფა ექსპრესი"</t>
  </si>
  <si>
    <t>30/09/2018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</si>
</sst>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6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4" borderId="29" xfId="1" applyNumberFormat="1" applyFont="1" applyFill="1" applyBorder="1" applyAlignment="1" applyProtection="1">
      <alignment horizontal="right"/>
    </xf>
    <xf numFmtId="3" fontId="8" fillId="4" borderId="21" xfId="1" applyNumberFormat="1" applyFont="1" applyFill="1" applyBorder="1" applyAlignment="1" applyProtection="1">
      <alignment horizontal="right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4" fontId="5" fillId="0" borderId="20" xfId="0" applyNumberFormat="1" applyFont="1" applyFill="1" applyBorder="1" applyAlignment="1" applyProtection="1">
      <alignment horizontal="right"/>
      <protection locked="0"/>
    </xf>
    <xf numFmtId="164" fontId="5" fillId="0" borderId="21" xfId="0" applyNumberFormat="1" applyFont="1" applyFill="1" applyBorder="1" applyAlignment="1" applyProtection="1">
      <alignment horizontal="right"/>
      <protection locked="0"/>
    </xf>
    <xf numFmtId="164" fontId="8" fillId="0" borderId="20" xfId="0" applyNumberFormat="1" applyFont="1" applyFill="1" applyBorder="1" applyAlignment="1" applyProtection="1">
      <alignment horizontal="right"/>
      <protection locked="0"/>
    </xf>
    <xf numFmtId="164" fontId="8" fillId="0" borderId="21" xfId="0" applyNumberFormat="1" applyFont="1" applyFill="1" applyBorder="1" applyAlignment="1" applyProtection="1">
      <alignment horizontal="right"/>
      <protection locked="0"/>
    </xf>
    <xf numFmtId="164" fontId="8" fillId="0" borderId="25" xfId="0" applyNumberFormat="1" applyFont="1" applyFill="1" applyBorder="1" applyAlignment="1" applyProtection="1">
      <alignment horizontal="right"/>
      <protection locked="0"/>
    </xf>
    <xf numFmtId="164" fontId="8" fillId="0" borderId="34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3" fontId="8" fillId="0" borderId="20" xfId="0" applyNumberFormat="1" applyFont="1" applyFill="1" applyBorder="1" applyAlignment="1" applyProtection="1">
      <alignment horizontal="right"/>
      <protection locked="0"/>
    </xf>
    <xf numFmtId="3" fontId="8" fillId="0" borderId="25" xfId="0" applyNumberFormat="1" applyFont="1" applyFill="1" applyBorder="1" applyAlignment="1" applyProtection="1">
      <alignment horizontal="right"/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5" fillId="0" borderId="9" xfId="5" applyFont="1" applyFill="1" applyBorder="1" applyAlignment="1" applyProtection="1">
      <alignment wrapText="1"/>
      <protection locked="0"/>
    </xf>
    <xf numFmtId="0" fontId="15" fillId="0" borderId="9" xfId="6" applyFont="1" applyFill="1" applyBorder="1" applyAlignment="1" applyProtection="1">
      <alignment wrapText="1"/>
      <protection locked="0"/>
    </xf>
    <xf numFmtId="0" fontId="11" fillId="0" borderId="20" xfId="0" applyFont="1" applyFill="1" applyBorder="1" applyProtection="1">
      <protection locked="0"/>
    </xf>
    <xf numFmtId="10" fontId="13" fillId="2" borderId="10" xfId="3" applyNumberFormat="1" applyFont="1" applyFill="1" applyBorder="1" applyAlignment="1">
      <alignment horizontal="center"/>
    </xf>
  </cellXfs>
  <cellStyles count="7">
    <cellStyle name="Comma 2" xfId="2"/>
    <cellStyle name="Normal" xfId="0" builtinId="0"/>
    <cellStyle name="Normal 10" xfId="5"/>
    <cellStyle name="Normal 2" xfId="1"/>
    <cellStyle name="Normal 2 10 2 2" xfId="6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view="pageBreakPreview" zoomScale="90" zoomScaleSheetLayoutView="90" workbookViewId="0">
      <selection activeCell="B2" sqref="B2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>
      <c r="A1" s="1" t="s">
        <v>0</v>
      </c>
      <c r="B1" s="117" t="str">
        <f>Info!B1</f>
        <v>სს. მისო "ალფა ექსპრესი"</v>
      </c>
      <c r="C1" s="2"/>
      <c r="D1" s="2"/>
      <c r="E1" s="2"/>
    </row>
    <row r="2" spans="1:6" ht="12" customHeight="1">
      <c r="A2" s="1" t="s">
        <v>1</v>
      </c>
      <c r="B2" s="117" t="str">
        <f>Info!B2</f>
        <v>30/09/2018</v>
      </c>
      <c r="C2" s="2"/>
      <c r="D2" s="2"/>
      <c r="E2" s="2"/>
    </row>
    <row r="3" spans="1:6" ht="12" customHeight="1">
      <c r="A3" s="1"/>
      <c r="B3" s="4"/>
      <c r="C3" s="2"/>
      <c r="D3" s="2"/>
      <c r="E3" s="2"/>
    </row>
    <row r="4" spans="1:6" ht="12" customHeight="1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>
      <c r="A5" s="1"/>
      <c r="B5" s="1"/>
      <c r="C5" s="1"/>
      <c r="D5" s="1"/>
      <c r="E5" s="8"/>
    </row>
    <row r="6" spans="1:6" ht="12" customHeight="1" thickBot="1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>
      <c r="A7" s="13">
        <v>1</v>
      </c>
      <c r="B7" s="14" t="s">
        <v>10</v>
      </c>
      <c r="C7" s="118">
        <v>5721.92</v>
      </c>
      <c r="D7" s="118">
        <v>14411.2754</v>
      </c>
      <c r="E7" s="124">
        <f t="shared" ref="E7:E13" si="0">C7+D7</f>
        <v>20133.195400000001</v>
      </c>
      <c r="F7" s="15"/>
    </row>
    <row r="8" spans="1:6" ht="12" customHeight="1">
      <c r="A8" s="16">
        <v>2</v>
      </c>
      <c r="B8" s="17" t="s">
        <v>11</v>
      </c>
      <c r="C8" s="119">
        <v>229428.43000000002</v>
      </c>
      <c r="D8" s="119">
        <v>93995.111800000013</v>
      </c>
      <c r="E8" s="125">
        <f t="shared" si="0"/>
        <v>323423.54180000001</v>
      </c>
      <c r="F8" s="15"/>
    </row>
    <row r="9" spans="1:6" ht="12" customHeight="1">
      <c r="A9" s="16">
        <v>3</v>
      </c>
      <c r="B9" s="85" t="s">
        <v>12</v>
      </c>
      <c r="C9" s="128">
        <v>853082.47</v>
      </c>
      <c r="D9" s="128">
        <v>267594.03019999998</v>
      </c>
      <c r="E9" s="125">
        <f t="shared" si="0"/>
        <v>1120676.5001999999</v>
      </c>
      <c r="F9" s="15"/>
    </row>
    <row r="10" spans="1:6" ht="12" customHeight="1">
      <c r="A10" s="16">
        <v>3.1</v>
      </c>
      <c r="B10" s="85" t="s">
        <v>13</v>
      </c>
      <c r="C10" s="129">
        <v>-13681.14</v>
      </c>
      <c r="D10" s="129">
        <v>-43248.654499999997</v>
      </c>
      <c r="E10" s="130">
        <f t="shared" si="0"/>
        <v>-56929.794499999996</v>
      </c>
      <c r="F10" s="15"/>
    </row>
    <row r="11" spans="1:6" ht="12" customHeight="1">
      <c r="A11" s="16">
        <v>3.2</v>
      </c>
      <c r="B11" s="17" t="s">
        <v>14</v>
      </c>
      <c r="C11" s="119">
        <f>C9+C10</f>
        <v>839401.33</v>
      </c>
      <c r="D11" s="119">
        <f>D9+D10</f>
        <v>224345.37569999998</v>
      </c>
      <c r="E11" s="125">
        <f t="shared" si="0"/>
        <v>1063746.7056999998</v>
      </c>
    </row>
    <row r="12" spans="1:6" ht="12" customHeight="1">
      <c r="A12" s="16">
        <v>4</v>
      </c>
      <c r="B12" s="17" t="s">
        <v>15</v>
      </c>
      <c r="C12" s="119">
        <v>0</v>
      </c>
      <c r="D12" s="119">
        <v>0</v>
      </c>
      <c r="E12" s="125">
        <f t="shared" si="0"/>
        <v>0</v>
      </c>
    </row>
    <row r="13" spans="1:6" ht="12" customHeight="1">
      <c r="A13" s="16">
        <v>5</v>
      </c>
      <c r="B13" s="17" t="s">
        <v>16</v>
      </c>
      <c r="C13" s="119">
        <v>12156.3</v>
      </c>
      <c r="D13" s="119">
        <v>5875.2928000000002</v>
      </c>
      <c r="E13" s="125">
        <f t="shared" si="0"/>
        <v>18031.592799999999</v>
      </c>
    </row>
    <row r="14" spans="1:6" ht="12" customHeight="1">
      <c r="A14" s="16">
        <v>6</v>
      </c>
      <c r="B14" s="17" t="s">
        <v>17</v>
      </c>
      <c r="C14" s="119">
        <v>89839.4</v>
      </c>
      <c r="D14" s="173"/>
      <c r="E14" s="125">
        <f>C14</f>
        <v>89839.4</v>
      </c>
    </row>
    <row r="15" spans="1:6" ht="12" customHeight="1">
      <c r="A15" s="16">
        <v>7</v>
      </c>
      <c r="B15" s="17" t="s">
        <v>18</v>
      </c>
      <c r="C15" s="119">
        <v>0</v>
      </c>
      <c r="D15" s="173"/>
      <c r="E15" s="125">
        <f>C15</f>
        <v>0</v>
      </c>
    </row>
    <row r="16" spans="1:6" ht="12" customHeight="1">
      <c r="A16" s="16">
        <v>8</v>
      </c>
      <c r="B16" s="17" t="s">
        <v>19</v>
      </c>
      <c r="C16" s="119">
        <v>31895.360000000008</v>
      </c>
      <c r="D16" s="173"/>
      <c r="E16" s="125">
        <f>C16</f>
        <v>31895.360000000008</v>
      </c>
    </row>
    <row r="17" spans="1:5" ht="12" customHeight="1">
      <c r="A17" s="16">
        <v>9</v>
      </c>
      <c r="B17" s="17" t="s">
        <v>20</v>
      </c>
      <c r="C17" s="119">
        <v>63136.15</v>
      </c>
      <c r="D17" s="119">
        <v>71.34</v>
      </c>
      <c r="E17" s="125">
        <f>C17+D17</f>
        <v>63207.49</v>
      </c>
    </row>
    <row r="18" spans="1:5" ht="12" customHeight="1" thickBot="1">
      <c r="A18" s="13">
        <v>10</v>
      </c>
      <c r="B18" s="18" t="s">
        <v>21</v>
      </c>
      <c r="C18" s="120">
        <f>SUM(C7:C8,C11:C17)</f>
        <v>1271578.8899999999</v>
      </c>
      <c r="D18" s="120">
        <f>SUM(D7:D8,D11:D17)</f>
        <v>338698.39569999999</v>
      </c>
      <c r="E18" s="126">
        <f>SUM(E7:E8,E11:E17)</f>
        <v>1610277.2856999999</v>
      </c>
    </row>
    <row r="19" spans="1:5" ht="12" customHeight="1" thickBot="1">
      <c r="A19" s="9"/>
      <c r="B19" s="10" t="s">
        <v>22</v>
      </c>
      <c r="C19" s="11"/>
      <c r="D19" s="11"/>
      <c r="E19" s="12"/>
    </row>
    <row r="20" spans="1:5" ht="12" customHeight="1">
      <c r="A20" s="13">
        <v>11</v>
      </c>
      <c r="B20" s="14" t="s">
        <v>23</v>
      </c>
      <c r="C20" s="118">
        <v>0</v>
      </c>
      <c r="D20" s="118">
        <v>0</v>
      </c>
      <c r="E20" s="124">
        <v>0</v>
      </c>
    </row>
    <row r="21" spans="1:5" ht="12" customHeight="1">
      <c r="A21" s="16">
        <v>12</v>
      </c>
      <c r="B21" s="17" t="s">
        <v>24</v>
      </c>
      <c r="C21" s="119">
        <v>0</v>
      </c>
      <c r="D21" s="119">
        <v>306897.98940000002</v>
      </c>
      <c r="E21" s="125">
        <v>306897.98940000002</v>
      </c>
    </row>
    <row r="22" spans="1:5" ht="12" customHeight="1">
      <c r="A22" s="16">
        <v>13</v>
      </c>
      <c r="B22" s="17" t="s">
        <v>25</v>
      </c>
      <c r="C22" s="119">
        <v>0</v>
      </c>
      <c r="D22" s="119">
        <v>0</v>
      </c>
      <c r="E22" s="125">
        <v>0</v>
      </c>
    </row>
    <row r="23" spans="1:5" ht="12" customHeight="1">
      <c r="A23" s="13">
        <v>14</v>
      </c>
      <c r="B23" s="17" t="s">
        <v>26</v>
      </c>
      <c r="C23" s="119">
        <v>0</v>
      </c>
      <c r="D23" s="119">
        <v>894.75639999999999</v>
      </c>
      <c r="E23" s="125">
        <v>894.75639999999999</v>
      </c>
    </row>
    <row r="24" spans="1:5" ht="12" customHeight="1">
      <c r="A24" s="16">
        <v>15</v>
      </c>
      <c r="B24" s="17" t="s">
        <v>27</v>
      </c>
      <c r="C24" s="119">
        <v>35328.89</v>
      </c>
      <c r="D24" s="119">
        <v>1235.56</v>
      </c>
      <c r="E24" s="125">
        <v>36564.449999999997</v>
      </c>
    </row>
    <row r="25" spans="1:5" ht="12" customHeight="1">
      <c r="A25" s="16">
        <v>16</v>
      </c>
      <c r="B25" s="17" t="s">
        <v>28</v>
      </c>
      <c r="C25" s="119">
        <v>0</v>
      </c>
      <c r="D25" s="119">
        <v>0</v>
      </c>
      <c r="E25" s="125">
        <v>0</v>
      </c>
    </row>
    <row r="26" spans="1:5" ht="12" customHeight="1" thickBot="1">
      <c r="A26" s="13">
        <v>17</v>
      </c>
      <c r="B26" s="18" t="s">
        <v>29</v>
      </c>
      <c r="C26" s="120">
        <f>SUM(C20:C25)</f>
        <v>35328.89</v>
      </c>
      <c r="D26" s="120">
        <f>SUM(D20:D25)</f>
        <v>309028.30580000003</v>
      </c>
      <c r="E26" s="126">
        <f t="shared" ref="E26" si="1">C26+D26</f>
        <v>344357.19580000004</v>
      </c>
    </row>
    <row r="27" spans="1:5" ht="12" customHeight="1" thickBot="1">
      <c r="A27" s="9"/>
      <c r="B27" s="10" t="s">
        <v>30</v>
      </c>
      <c r="C27" s="11"/>
      <c r="D27" s="11"/>
      <c r="E27" s="12"/>
    </row>
    <row r="28" spans="1:5" ht="12" customHeight="1">
      <c r="A28" s="13">
        <v>18</v>
      </c>
      <c r="B28" s="19" t="s">
        <v>31</v>
      </c>
      <c r="C28" s="118">
        <v>1820000</v>
      </c>
      <c r="D28" s="173"/>
      <c r="E28" s="124">
        <f t="shared" ref="E28:E33" si="2">C28</f>
        <v>1820000</v>
      </c>
    </row>
    <row r="29" spans="1:5" ht="12" customHeight="1">
      <c r="A29" s="16">
        <v>19</v>
      </c>
      <c r="B29" s="20" t="s">
        <v>32</v>
      </c>
      <c r="C29" s="119">
        <v>0</v>
      </c>
      <c r="D29" s="173"/>
      <c r="E29" s="125">
        <f t="shared" si="2"/>
        <v>0</v>
      </c>
    </row>
    <row r="30" spans="1:5" ht="12" customHeight="1">
      <c r="A30" s="16">
        <v>20</v>
      </c>
      <c r="B30" s="20" t="s">
        <v>33</v>
      </c>
      <c r="C30" s="119">
        <v>0</v>
      </c>
      <c r="D30" s="173"/>
      <c r="E30" s="125">
        <f t="shared" si="2"/>
        <v>0</v>
      </c>
    </row>
    <row r="31" spans="1:5" ht="12" customHeight="1">
      <c r="A31" s="16">
        <v>21</v>
      </c>
      <c r="B31" s="20" t="s">
        <v>34</v>
      </c>
      <c r="C31" s="119">
        <v>-554795.15999999992</v>
      </c>
      <c r="D31" s="173"/>
      <c r="E31" s="125">
        <f t="shared" si="2"/>
        <v>-554795.15999999992</v>
      </c>
    </row>
    <row r="32" spans="1:5" ht="12" customHeight="1">
      <c r="A32" s="16">
        <v>22</v>
      </c>
      <c r="B32" s="20" t="s">
        <v>35</v>
      </c>
      <c r="C32" s="119">
        <v>715.25</v>
      </c>
      <c r="D32" s="173"/>
      <c r="E32" s="125">
        <f t="shared" si="2"/>
        <v>715.25</v>
      </c>
    </row>
    <row r="33" spans="1:5" ht="12" customHeight="1" thickBot="1">
      <c r="A33" s="21">
        <v>23</v>
      </c>
      <c r="B33" s="18" t="s">
        <v>36</v>
      </c>
      <c r="C33" s="120">
        <f>SUM(C28:C32)</f>
        <v>1265920.0900000001</v>
      </c>
      <c r="D33" s="173"/>
      <c r="E33" s="126">
        <f t="shared" si="2"/>
        <v>1265920.0900000001</v>
      </c>
    </row>
    <row r="34" spans="1:5" ht="12" customHeight="1" thickBot="1">
      <c r="A34" s="122">
        <v>24</v>
      </c>
      <c r="B34" s="123" t="s">
        <v>37</v>
      </c>
      <c r="C34" s="121">
        <f>C26+C33</f>
        <v>1301248.98</v>
      </c>
      <c r="D34" s="121">
        <f>D26</f>
        <v>309028.30580000003</v>
      </c>
      <c r="E34" s="127">
        <f>C34+D34</f>
        <v>1610277.2858</v>
      </c>
    </row>
    <row r="35" spans="1:5" ht="12" customHeight="1">
      <c r="A35" s="2"/>
      <c r="B35" s="2"/>
      <c r="C35" s="22"/>
      <c r="D35" s="22"/>
      <c r="E35" s="22"/>
    </row>
    <row r="36" spans="1:5" ht="12" customHeight="1">
      <c r="A36" s="2"/>
      <c r="B36" s="2"/>
      <c r="C36" s="2"/>
      <c r="D36" s="2"/>
      <c r="E36" s="2"/>
    </row>
    <row r="37" spans="1:5" ht="12" customHeight="1">
      <c r="A37" s="2"/>
      <c r="B37" s="2"/>
      <c r="C37" s="23"/>
      <c r="D37" s="24"/>
      <c r="E37" s="2"/>
    </row>
    <row r="38" spans="1:5" ht="12" customHeight="1">
      <c r="A38" s="2"/>
      <c r="B38" s="2" t="s">
        <v>106</v>
      </c>
      <c r="C38" s="2"/>
      <c r="D38" s="25"/>
      <c r="E38" s="2"/>
    </row>
    <row r="39" spans="1:5" ht="12" customHeight="1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showGridLines="0" view="pageBreakPreview" zoomScale="90" zoomScaleSheetLayoutView="90" workbookViewId="0">
      <selection activeCell="B2" sqref="B2"/>
    </sheetView>
  </sheetViews>
  <sheetFormatPr defaultColWidth="9.140625" defaultRowHeight="11.25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2" customWidth="1"/>
    <col min="6" max="16384" width="9.140625" style="28"/>
  </cols>
  <sheetData>
    <row r="1" spans="1:5">
      <c r="A1" s="131" t="s">
        <v>0</v>
      </c>
      <c r="B1" s="117" t="str">
        <f>Info!B1</f>
        <v>სს. მისო "ალფა ექსპრესი"</v>
      </c>
      <c r="C1" s="27"/>
      <c r="D1" s="27"/>
      <c r="E1" s="161"/>
    </row>
    <row r="2" spans="1:5">
      <c r="A2" s="131" t="s">
        <v>1</v>
      </c>
      <c r="B2" s="117" t="str">
        <f>Info!B2</f>
        <v>30/09/2018</v>
      </c>
      <c r="C2" s="27"/>
      <c r="D2" s="27"/>
      <c r="E2" s="161"/>
    </row>
    <row r="3" spans="1:5">
      <c r="A3" s="27"/>
      <c r="B3" s="29"/>
      <c r="C3" s="27"/>
      <c r="D3" s="27"/>
      <c r="E3" s="161"/>
    </row>
    <row r="4" spans="1:5" ht="12" thickBot="1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>
      <c r="A6" s="38"/>
      <c r="B6" s="39" t="s">
        <v>40</v>
      </c>
      <c r="C6" s="39"/>
      <c r="D6" s="39"/>
      <c r="E6" s="39"/>
    </row>
    <row r="7" spans="1:5">
      <c r="A7" s="86">
        <v>1</v>
      </c>
      <c r="B7" s="40" t="s">
        <v>41</v>
      </c>
      <c r="C7" s="41">
        <v>0</v>
      </c>
      <c r="D7" s="42">
        <v>0</v>
      </c>
      <c r="E7" s="162">
        <f t="shared" ref="E7:E24" si="0">C7+D7</f>
        <v>0</v>
      </c>
    </row>
    <row r="8" spans="1:5">
      <c r="A8" s="86">
        <v>2</v>
      </c>
      <c r="B8" s="43" t="s">
        <v>42</v>
      </c>
      <c r="C8" s="132">
        <f>SUM(C9:C15)</f>
        <v>296601.48</v>
      </c>
      <c r="D8" s="133">
        <f>SUM(D9:D15)</f>
        <v>129146.5</v>
      </c>
      <c r="E8" s="163">
        <f t="shared" si="0"/>
        <v>425747.98</v>
      </c>
    </row>
    <row r="9" spans="1:5">
      <c r="A9" s="86">
        <v>2.1</v>
      </c>
      <c r="B9" s="44" t="s">
        <v>43</v>
      </c>
      <c r="C9" s="41">
        <v>0</v>
      </c>
      <c r="D9" s="42">
        <v>0</v>
      </c>
      <c r="E9" s="164">
        <f t="shared" si="0"/>
        <v>0</v>
      </c>
    </row>
    <row r="10" spans="1:5">
      <c r="A10" s="86">
        <v>2.2000000000000002</v>
      </c>
      <c r="B10" s="44" t="s">
        <v>44</v>
      </c>
      <c r="C10" s="41">
        <v>296601.48</v>
      </c>
      <c r="D10" s="42">
        <v>129146.5</v>
      </c>
      <c r="E10" s="164">
        <f t="shared" si="0"/>
        <v>425747.98</v>
      </c>
    </row>
    <row r="11" spans="1:5">
      <c r="A11" s="86">
        <v>2.2999999999999998</v>
      </c>
      <c r="B11" s="44" t="s">
        <v>45</v>
      </c>
      <c r="C11" s="41">
        <v>0</v>
      </c>
      <c r="D11" s="42">
        <v>0</v>
      </c>
      <c r="E11" s="164">
        <f t="shared" si="0"/>
        <v>0</v>
      </c>
    </row>
    <row r="12" spans="1:5">
      <c r="A12" s="86">
        <v>2.4</v>
      </c>
      <c r="B12" s="44" t="s">
        <v>46</v>
      </c>
      <c r="C12" s="41">
        <v>0</v>
      </c>
      <c r="D12" s="42">
        <v>0</v>
      </c>
      <c r="E12" s="164">
        <f t="shared" si="0"/>
        <v>0</v>
      </c>
    </row>
    <row r="13" spans="1:5">
      <c r="A13" s="86">
        <v>2.5</v>
      </c>
      <c r="B13" s="44" t="s">
        <v>47</v>
      </c>
      <c r="C13" s="41">
        <v>0</v>
      </c>
      <c r="D13" s="42">
        <v>0</v>
      </c>
      <c r="E13" s="164">
        <f t="shared" si="0"/>
        <v>0</v>
      </c>
    </row>
    <row r="14" spans="1:5">
      <c r="A14" s="86">
        <v>2.6</v>
      </c>
      <c r="B14" s="44" t="s">
        <v>48</v>
      </c>
      <c r="C14" s="41">
        <v>0</v>
      </c>
      <c r="D14" s="42">
        <v>0</v>
      </c>
      <c r="E14" s="164">
        <f>C14+D14</f>
        <v>0</v>
      </c>
    </row>
    <row r="15" spans="1:5">
      <c r="A15" s="86">
        <v>2.7</v>
      </c>
      <c r="B15" s="44" t="s">
        <v>49</v>
      </c>
      <c r="C15" s="41">
        <v>0</v>
      </c>
      <c r="D15" s="42">
        <v>0</v>
      </c>
      <c r="E15" s="164">
        <f t="shared" si="0"/>
        <v>0</v>
      </c>
    </row>
    <row r="16" spans="1:5">
      <c r="A16" s="86">
        <v>3</v>
      </c>
      <c r="B16" s="43" t="s">
        <v>50</v>
      </c>
      <c r="C16" s="132">
        <f>SUM(C17:C20)</f>
        <v>16521.07</v>
      </c>
      <c r="D16" s="133">
        <f>SUM(D17:D20)</f>
        <v>31708.35</v>
      </c>
      <c r="E16" s="163">
        <f t="shared" si="0"/>
        <v>48229.42</v>
      </c>
    </row>
    <row r="17" spans="1:5">
      <c r="A17" s="86">
        <v>3.1</v>
      </c>
      <c r="B17" s="44" t="s">
        <v>51</v>
      </c>
      <c r="C17" s="41">
        <v>16521.07</v>
      </c>
      <c r="D17" s="42">
        <v>31708.35</v>
      </c>
      <c r="E17" s="164">
        <f t="shared" si="0"/>
        <v>48229.42</v>
      </c>
    </row>
    <row r="18" spans="1:5">
      <c r="A18" s="86">
        <v>3.2</v>
      </c>
      <c r="B18" s="44" t="s">
        <v>52</v>
      </c>
      <c r="C18" s="41">
        <v>0</v>
      </c>
      <c r="D18" s="42">
        <v>0</v>
      </c>
      <c r="E18" s="164">
        <f t="shared" si="0"/>
        <v>0</v>
      </c>
    </row>
    <row r="19" spans="1:5">
      <c r="A19" s="86">
        <v>3.3</v>
      </c>
      <c r="B19" s="44" t="s">
        <v>53</v>
      </c>
      <c r="C19" s="41">
        <v>0</v>
      </c>
      <c r="D19" s="42">
        <v>0</v>
      </c>
      <c r="E19" s="164">
        <f t="shared" si="0"/>
        <v>0</v>
      </c>
    </row>
    <row r="20" spans="1:5">
      <c r="A20" s="86">
        <v>3.4</v>
      </c>
      <c r="B20" s="44" t="s">
        <v>54</v>
      </c>
      <c r="C20" s="41">
        <v>0</v>
      </c>
      <c r="D20" s="42">
        <v>0</v>
      </c>
      <c r="E20" s="164">
        <f t="shared" si="0"/>
        <v>0</v>
      </c>
    </row>
    <row r="21" spans="1:5" ht="22.5">
      <c r="A21" s="86">
        <v>4</v>
      </c>
      <c r="B21" s="45" t="s">
        <v>55</v>
      </c>
      <c r="C21" s="41">
        <v>22517.91</v>
      </c>
      <c r="D21" s="42">
        <v>8299.86</v>
      </c>
      <c r="E21" s="163">
        <f t="shared" si="0"/>
        <v>30817.77</v>
      </c>
    </row>
    <row r="22" spans="1:5" ht="22.5">
      <c r="A22" s="86">
        <v>5</v>
      </c>
      <c r="B22" s="45" t="s">
        <v>56</v>
      </c>
      <c r="C22" s="41">
        <v>0</v>
      </c>
      <c r="D22" s="42">
        <v>0</v>
      </c>
      <c r="E22" s="163">
        <f t="shared" si="0"/>
        <v>0</v>
      </c>
    </row>
    <row r="23" spans="1:5">
      <c r="A23" s="87">
        <v>6</v>
      </c>
      <c r="B23" s="46" t="s">
        <v>57</v>
      </c>
      <c r="C23" s="88">
        <v>0</v>
      </c>
      <c r="D23" s="89">
        <v>0</v>
      </c>
      <c r="E23" s="165">
        <f t="shared" si="0"/>
        <v>0</v>
      </c>
    </row>
    <row r="24" spans="1:5" ht="12" thickBot="1">
      <c r="A24" s="92">
        <v>7</v>
      </c>
      <c r="B24" s="134" t="s">
        <v>58</v>
      </c>
      <c r="C24" s="135">
        <f>SUM(C7:C8,C21:C23,C16)</f>
        <v>335640.45999999996</v>
      </c>
      <c r="D24" s="135">
        <f>SUM(D7:D8,D21:D23,D16)</f>
        <v>169154.71</v>
      </c>
      <c r="E24" s="136">
        <f t="shared" si="0"/>
        <v>504795.16999999993</v>
      </c>
    </row>
    <row r="25" spans="1:5" ht="12" thickBot="1">
      <c r="A25" s="47"/>
      <c r="B25" s="39" t="s">
        <v>59</v>
      </c>
      <c r="C25" s="39"/>
      <c r="D25" s="39"/>
      <c r="E25" s="39"/>
    </row>
    <row r="26" spans="1:5" ht="22.5">
      <c r="A26" s="86">
        <v>8</v>
      </c>
      <c r="B26" s="48" t="s">
        <v>60</v>
      </c>
      <c r="C26" s="49">
        <v>0</v>
      </c>
      <c r="D26" s="50">
        <v>0</v>
      </c>
      <c r="E26" s="162">
        <f t="shared" ref="E26:E34" si="1">C26+D26</f>
        <v>0</v>
      </c>
    </row>
    <row r="27" spans="1:5">
      <c r="A27" s="86">
        <v>9</v>
      </c>
      <c r="B27" s="51" t="s">
        <v>61</v>
      </c>
      <c r="C27" s="178">
        <v>1589.93</v>
      </c>
      <c r="D27" s="179">
        <v>118444.51</v>
      </c>
      <c r="E27" s="163">
        <f t="shared" si="1"/>
        <v>120034.43999999999</v>
      </c>
    </row>
    <row r="28" spans="1:5">
      <c r="A28" s="86">
        <v>10</v>
      </c>
      <c r="B28" s="51" t="s">
        <v>62</v>
      </c>
      <c r="C28" s="52">
        <v>0</v>
      </c>
      <c r="D28" s="53">
        <v>0</v>
      </c>
      <c r="E28" s="163">
        <f t="shared" si="1"/>
        <v>0</v>
      </c>
    </row>
    <row r="29" spans="1:5">
      <c r="A29" s="86">
        <v>11</v>
      </c>
      <c r="B29" s="51" t="s">
        <v>63</v>
      </c>
      <c r="C29" s="52">
        <v>0</v>
      </c>
      <c r="D29" s="53">
        <v>0</v>
      </c>
      <c r="E29" s="163">
        <f t="shared" si="1"/>
        <v>0</v>
      </c>
    </row>
    <row r="30" spans="1:5">
      <c r="A30" s="86">
        <v>12</v>
      </c>
      <c r="B30" s="51" t="s">
        <v>64</v>
      </c>
      <c r="C30" s="52">
        <v>0</v>
      </c>
      <c r="D30" s="53">
        <v>0</v>
      </c>
      <c r="E30" s="163">
        <f t="shared" si="1"/>
        <v>0</v>
      </c>
    </row>
    <row r="31" spans="1:5">
      <c r="A31" s="86">
        <v>13</v>
      </c>
      <c r="B31" s="51" t="s">
        <v>65</v>
      </c>
      <c r="C31" s="52">
        <v>0</v>
      </c>
      <c r="D31" s="53">
        <v>0</v>
      </c>
      <c r="E31" s="163">
        <f t="shared" si="1"/>
        <v>0</v>
      </c>
    </row>
    <row r="32" spans="1:5">
      <c r="A32" s="86">
        <v>14</v>
      </c>
      <c r="B32" s="54" t="s">
        <v>66</v>
      </c>
      <c r="C32" s="52">
        <v>0</v>
      </c>
      <c r="D32" s="53">
        <v>0</v>
      </c>
      <c r="E32" s="163">
        <f t="shared" si="1"/>
        <v>0</v>
      </c>
    </row>
    <row r="33" spans="1:5" ht="12" thickBot="1">
      <c r="A33" s="90">
        <v>15</v>
      </c>
      <c r="B33" s="55" t="s">
        <v>67</v>
      </c>
      <c r="C33" s="137">
        <f>SUM(C26:C32)</f>
        <v>1589.93</v>
      </c>
      <c r="D33" s="138">
        <f>SUM(D26:D32)</f>
        <v>118444.51</v>
      </c>
      <c r="E33" s="139">
        <f t="shared" si="1"/>
        <v>120034.43999999999</v>
      </c>
    </row>
    <row r="34" spans="1:5" ht="12" thickBot="1">
      <c r="A34" s="95">
        <v>16</v>
      </c>
      <c r="B34" s="140" t="s">
        <v>68</v>
      </c>
      <c r="C34" s="135">
        <f>C24-C33</f>
        <v>334050.52999999997</v>
      </c>
      <c r="D34" s="141">
        <f>D24-D33</f>
        <v>50710.2</v>
      </c>
      <c r="E34" s="136">
        <f t="shared" si="1"/>
        <v>384760.73</v>
      </c>
    </row>
    <row r="35" spans="1:5" ht="12" thickBot="1">
      <c r="A35" s="91"/>
      <c r="B35" s="39" t="s">
        <v>69</v>
      </c>
      <c r="C35" s="39"/>
      <c r="D35" s="39"/>
      <c r="E35" s="39"/>
    </row>
    <row r="36" spans="1:5">
      <c r="A36" s="92">
        <v>17</v>
      </c>
      <c r="B36" s="57" t="s">
        <v>70</v>
      </c>
      <c r="C36" s="142">
        <f>C37-C38</f>
        <v>48854.22</v>
      </c>
      <c r="D36" s="143">
        <f>D37-D38</f>
        <v>8234.06</v>
      </c>
      <c r="E36" s="162">
        <f t="shared" ref="E36:E45" si="2">C36+D36</f>
        <v>57088.28</v>
      </c>
    </row>
    <row r="37" spans="1:5" ht="22.5">
      <c r="A37" s="86">
        <v>17.100000000000001</v>
      </c>
      <c r="B37" s="58" t="s">
        <v>71</v>
      </c>
      <c r="C37" s="176">
        <v>53583.91</v>
      </c>
      <c r="D37" s="177">
        <v>8415.16</v>
      </c>
      <c r="E37" s="164">
        <f t="shared" si="2"/>
        <v>61999.070000000007</v>
      </c>
    </row>
    <row r="38" spans="1:5" ht="22.5">
      <c r="A38" s="86">
        <v>17.2</v>
      </c>
      <c r="B38" s="58" t="s">
        <v>72</v>
      </c>
      <c r="C38" s="176">
        <v>4729.6899999999996</v>
      </c>
      <c r="D38" s="177">
        <v>181.1</v>
      </c>
      <c r="E38" s="164">
        <f t="shared" si="2"/>
        <v>4910.79</v>
      </c>
    </row>
    <row r="39" spans="1:5">
      <c r="A39" s="86">
        <v>18</v>
      </c>
      <c r="B39" s="45" t="s">
        <v>73</v>
      </c>
      <c r="C39" s="178">
        <v>0</v>
      </c>
      <c r="D39" s="179">
        <v>0</v>
      </c>
      <c r="E39" s="163">
        <f t="shared" si="2"/>
        <v>0</v>
      </c>
    </row>
    <row r="40" spans="1:5">
      <c r="A40" s="86">
        <v>19</v>
      </c>
      <c r="B40" s="45" t="s">
        <v>74</v>
      </c>
      <c r="C40" s="178">
        <v>0</v>
      </c>
      <c r="D40" s="179">
        <v>0</v>
      </c>
      <c r="E40" s="163">
        <f t="shared" si="2"/>
        <v>0</v>
      </c>
    </row>
    <row r="41" spans="1:5" ht="22.5">
      <c r="A41" s="86">
        <v>20</v>
      </c>
      <c r="B41" s="45" t="s">
        <v>75</v>
      </c>
      <c r="C41" s="178">
        <v>22060.21</v>
      </c>
      <c r="D41" s="179">
        <v>0</v>
      </c>
      <c r="E41" s="163">
        <f t="shared" si="2"/>
        <v>22060.21</v>
      </c>
    </row>
    <row r="42" spans="1:5">
      <c r="A42" s="86">
        <v>21</v>
      </c>
      <c r="B42" s="45" t="s">
        <v>76</v>
      </c>
      <c r="C42" s="178">
        <v>34535.919999999998</v>
      </c>
      <c r="D42" s="179">
        <v>0</v>
      </c>
      <c r="E42" s="163">
        <f t="shared" si="2"/>
        <v>34535.919999999998</v>
      </c>
    </row>
    <row r="43" spans="1:5">
      <c r="A43" s="86">
        <v>22</v>
      </c>
      <c r="B43" s="45" t="s">
        <v>77</v>
      </c>
      <c r="C43" s="178">
        <v>63877.55</v>
      </c>
      <c r="D43" s="179">
        <v>0</v>
      </c>
      <c r="E43" s="163">
        <f t="shared" si="2"/>
        <v>63877.55</v>
      </c>
    </row>
    <row r="44" spans="1:5">
      <c r="A44" s="87">
        <v>23</v>
      </c>
      <c r="B44" s="46" t="s">
        <v>78</v>
      </c>
      <c r="C44" s="180">
        <v>1008.95</v>
      </c>
      <c r="D44" s="181">
        <v>1450.05</v>
      </c>
      <c r="E44" s="165">
        <f t="shared" si="2"/>
        <v>2459</v>
      </c>
    </row>
    <row r="45" spans="1:5" ht="12" thickBot="1">
      <c r="A45" s="92">
        <v>24</v>
      </c>
      <c r="B45" s="140" t="s">
        <v>79</v>
      </c>
      <c r="C45" s="135">
        <f>SUM(C36,C39:C44)</f>
        <v>170336.85</v>
      </c>
      <c r="D45" s="141">
        <f>SUM(D36,D39:D44)</f>
        <v>9684.1099999999988</v>
      </c>
      <c r="E45" s="136">
        <f t="shared" si="2"/>
        <v>180020.96</v>
      </c>
    </row>
    <row r="46" spans="1:5" ht="12" thickBot="1">
      <c r="A46" s="47"/>
      <c r="B46" s="39" t="s">
        <v>80</v>
      </c>
      <c r="C46" s="39"/>
      <c r="D46" s="39"/>
      <c r="E46" s="39"/>
    </row>
    <row r="47" spans="1:5" ht="22.5">
      <c r="A47" s="86">
        <v>25</v>
      </c>
      <c r="B47" s="40" t="s">
        <v>81</v>
      </c>
      <c r="C47" s="178">
        <v>6474.68</v>
      </c>
      <c r="D47" s="179">
        <v>364.97</v>
      </c>
      <c r="E47" s="166">
        <f t="shared" ref="E47:E54" si="3">C47+D47</f>
        <v>6839.6500000000005</v>
      </c>
    </row>
    <row r="48" spans="1:5">
      <c r="A48" s="86">
        <v>26</v>
      </c>
      <c r="B48" s="45" t="s">
        <v>82</v>
      </c>
      <c r="C48" s="178">
        <v>244051.08</v>
      </c>
      <c r="D48" s="179">
        <v>0</v>
      </c>
      <c r="E48" s="167">
        <f t="shared" si="3"/>
        <v>244051.08</v>
      </c>
    </row>
    <row r="49" spans="1:5">
      <c r="A49" s="86">
        <v>27</v>
      </c>
      <c r="B49" s="45" t="s">
        <v>83</v>
      </c>
      <c r="C49" s="178">
        <v>3289</v>
      </c>
      <c r="D49" s="179">
        <v>0</v>
      </c>
      <c r="E49" s="167">
        <f t="shared" si="3"/>
        <v>3289</v>
      </c>
    </row>
    <row r="50" spans="1:5">
      <c r="A50" s="86">
        <v>28</v>
      </c>
      <c r="B50" s="45" t="s">
        <v>84</v>
      </c>
      <c r="C50" s="178">
        <v>73370.58</v>
      </c>
      <c r="D50" s="179">
        <v>0</v>
      </c>
      <c r="E50" s="167">
        <f t="shared" si="3"/>
        <v>73370.58</v>
      </c>
    </row>
    <row r="51" spans="1:5">
      <c r="A51" s="86">
        <v>29</v>
      </c>
      <c r="B51" s="45" t="s">
        <v>85</v>
      </c>
      <c r="C51" s="178">
        <v>9389.7900000000009</v>
      </c>
      <c r="D51" s="179">
        <v>0</v>
      </c>
      <c r="E51" s="167">
        <f t="shared" si="3"/>
        <v>9389.7900000000009</v>
      </c>
    </row>
    <row r="52" spans="1:5">
      <c r="A52" s="86">
        <v>30</v>
      </c>
      <c r="B52" s="45" t="s">
        <v>86</v>
      </c>
      <c r="C52" s="178">
        <v>61053.39</v>
      </c>
      <c r="D52" s="179">
        <v>198.91</v>
      </c>
      <c r="E52" s="167">
        <f t="shared" si="3"/>
        <v>61252.3</v>
      </c>
    </row>
    <row r="53" spans="1:5">
      <c r="A53" s="87">
        <v>31</v>
      </c>
      <c r="B53" s="59" t="s">
        <v>87</v>
      </c>
      <c r="C53" s="144">
        <f>SUM(C47:C52)</f>
        <v>397628.51999999996</v>
      </c>
      <c r="D53" s="145">
        <f>SUM(D47:D52)</f>
        <v>563.88</v>
      </c>
      <c r="E53" s="168">
        <f t="shared" si="3"/>
        <v>398192.39999999997</v>
      </c>
    </row>
    <row r="54" spans="1:5" ht="12" thickBot="1">
      <c r="A54" s="92">
        <v>32</v>
      </c>
      <c r="B54" s="146" t="s">
        <v>88</v>
      </c>
      <c r="C54" s="147">
        <f>C45-C53</f>
        <v>-227291.66999999995</v>
      </c>
      <c r="D54" s="148">
        <f>D45-D53</f>
        <v>9120.23</v>
      </c>
      <c r="E54" s="149">
        <f t="shared" si="3"/>
        <v>-218171.43999999994</v>
      </c>
    </row>
    <row r="55" spans="1:5" ht="12" thickBot="1">
      <c r="A55" s="150"/>
      <c r="B55" s="150"/>
      <c r="C55" s="151"/>
      <c r="D55" s="151"/>
      <c r="E55" s="151"/>
    </row>
    <row r="56" spans="1:5" ht="12" thickBot="1">
      <c r="A56" s="86">
        <v>33</v>
      </c>
      <c r="B56" s="75" t="s">
        <v>89</v>
      </c>
      <c r="C56" s="152">
        <f>C34+C54</f>
        <v>106758.86000000002</v>
      </c>
      <c r="D56" s="153">
        <f>D34+D54</f>
        <v>59830.429999999993</v>
      </c>
      <c r="E56" s="154">
        <f>C56+D56</f>
        <v>166589.29</v>
      </c>
    </row>
    <row r="57" spans="1:5" ht="12" thickBot="1">
      <c r="A57" s="60"/>
      <c r="B57" s="61"/>
      <c r="C57" s="62"/>
      <c r="D57" s="63"/>
      <c r="E57" s="151"/>
    </row>
    <row r="58" spans="1:5">
      <c r="A58" s="86">
        <v>34</v>
      </c>
      <c r="B58" s="40" t="s">
        <v>90</v>
      </c>
      <c r="C58" s="182">
        <v>328175.74</v>
      </c>
      <c r="D58" s="64"/>
      <c r="E58" s="166">
        <f>C58</f>
        <v>328175.74</v>
      </c>
    </row>
    <row r="59" spans="1:5" ht="22.5">
      <c r="A59" s="86">
        <v>35</v>
      </c>
      <c r="B59" s="45" t="s">
        <v>91</v>
      </c>
      <c r="C59" s="183">
        <v>0</v>
      </c>
      <c r="D59" s="65"/>
      <c r="E59" s="167">
        <f>C59</f>
        <v>0</v>
      </c>
    </row>
    <row r="60" spans="1:5" ht="22.5">
      <c r="A60" s="87">
        <v>36</v>
      </c>
      <c r="B60" s="46" t="s">
        <v>92</v>
      </c>
      <c r="C60" s="184">
        <v>38502.6</v>
      </c>
      <c r="D60" s="66"/>
      <c r="E60" s="168">
        <f>C60</f>
        <v>38502.6</v>
      </c>
    </row>
    <row r="61" spans="1:5" ht="12" thickBot="1">
      <c r="A61" s="93">
        <v>37</v>
      </c>
      <c r="B61" s="140" t="s">
        <v>93</v>
      </c>
      <c r="C61" s="157">
        <f>SUM(C58:C60)</f>
        <v>366678.33999999997</v>
      </c>
      <c r="D61" s="67"/>
      <c r="E61" s="155">
        <f>C61</f>
        <v>366678.33999999997</v>
      </c>
    </row>
    <row r="62" spans="1:5" ht="12" thickBot="1">
      <c r="A62" s="94"/>
      <c r="B62" s="68"/>
      <c r="C62" s="69"/>
      <c r="D62" s="69"/>
      <c r="E62" s="169"/>
    </row>
    <row r="63" spans="1:5" ht="23.25" thickBot="1">
      <c r="A63" s="95">
        <v>38</v>
      </c>
      <c r="B63" s="70" t="s">
        <v>94</v>
      </c>
      <c r="C63" s="152">
        <f>C56-C61</f>
        <v>-259919.47999999995</v>
      </c>
      <c r="D63" s="153">
        <f>D56</f>
        <v>59830.429999999993</v>
      </c>
      <c r="E63" s="154">
        <f>C63+D63</f>
        <v>-200089.04999999996</v>
      </c>
    </row>
    <row r="64" spans="1:5" s="74" customFormat="1" ht="12" thickBot="1">
      <c r="A64" s="95">
        <v>39</v>
      </c>
      <c r="B64" s="71" t="s">
        <v>95</v>
      </c>
      <c r="C64" s="72">
        <v>0</v>
      </c>
      <c r="D64" s="73"/>
      <c r="E64" s="169">
        <f>C64</f>
        <v>0</v>
      </c>
    </row>
    <row r="65" spans="1:5" ht="12" thickBot="1">
      <c r="A65" s="95">
        <v>40</v>
      </c>
      <c r="B65" s="75" t="s">
        <v>96</v>
      </c>
      <c r="C65" s="152">
        <f>C63-C64</f>
        <v>-259919.47999999995</v>
      </c>
      <c r="D65" s="153">
        <f>D63</f>
        <v>59830.429999999993</v>
      </c>
      <c r="E65" s="154">
        <f>C65+D65</f>
        <v>-200089.04999999996</v>
      </c>
    </row>
    <row r="66" spans="1:5" s="74" customFormat="1" ht="12" thickBot="1">
      <c r="A66" s="95">
        <v>41</v>
      </c>
      <c r="B66" s="76" t="s">
        <v>97</v>
      </c>
      <c r="C66" s="77">
        <v>0</v>
      </c>
      <c r="D66" s="78"/>
      <c r="E66" s="155">
        <f>C66</f>
        <v>0</v>
      </c>
    </row>
    <row r="67" spans="1:5" ht="12" thickBot="1">
      <c r="A67" s="158">
        <v>42</v>
      </c>
      <c r="B67" s="159" t="s">
        <v>98</v>
      </c>
      <c r="C67" s="160">
        <f>C65+C66</f>
        <v>-259919.47999999995</v>
      </c>
      <c r="D67" s="160">
        <f>D65</f>
        <v>59830.429999999993</v>
      </c>
      <c r="E67" s="156">
        <f>C67+D67</f>
        <v>-200089.04999999996</v>
      </c>
    </row>
    <row r="68" spans="1:5" ht="12" thickTop="1">
      <c r="A68" s="79"/>
      <c r="B68" s="27"/>
      <c r="C68" s="80"/>
      <c r="D68" s="80"/>
      <c r="E68" s="170"/>
    </row>
    <row r="69" spans="1:5">
      <c r="A69" s="81"/>
      <c r="B69" s="82" t="s">
        <v>106</v>
      </c>
      <c r="C69" s="83"/>
      <c r="D69" s="83"/>
      <c r="E69" s="171"/>
    </row>
    <row r="70" spans="1:5">
      <c r="A70" s="81"/>
      <c r="B70" s="82"/>
      <c r="C70" s="83"/>
      <c r="D70" s="83"/>
      <c r="E70" s="171"/>
    </row>
    <row r="71" spans="1:5">
      <c r="A71" s="81"/>
      <c r="B71" s="82"/>
      <c r="C71" s="83"/>
      <c r="D71" s="83"/>
      <c r="E71" s="171"/>
    </row>
    <row r="72" spans="1:5">
      <c r="A72" s="82"/>
      <c r="B72" s="83"/>
      <c r="C72" s="83"/>
      <c r="D72" s="83"/>
      <c r="E72" s="171"/>
    </row>
    <row r="73" spans="1:5">
      <c r="A73" s="82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tabSelected="1" zoomScale="80" zoomScaleNormal="80" zoomScaleSheetLayoutView="90" workbookViewId="0">
      <selection activeCell="F12" sqref="F12"/>
    </sheetView>
  </sheetViews>
  <sheetFormatPr defaultRowHeight="12" customHeight="1"/>
  <cols>
    <col min="1" max="1" width="9.140625" style="97"/>
    <col min="2" max="2" width="66.42578125" style="97" customWidth="1"/>
    <col min="3" max="3" width="25.85546875" style="97" customWidth="1"/>
    <col min="4" max="16384" width="9.140625" style="97"/>
  </cols>
  <sheetData>
    <row r="1" spans="1:3" ht="12" customHeight="1">
      <c r="A1" s="84" t="s">
        <v>0</v>
      </c>
      <c r="B1" s="108" t="s">
        <v>118</v>
      </c>
      <c r="C1" s="96"/>
    </row>
    <row r="2" spans="1:3" ht="12" customHeight="1">
      <c r="A2" s="84" t="s">
        <v>1</v>
      </c>
      <c r="B2" s="109" t="s">
        <v>119</v>
      </c>
      <c r="C2" s="98"/>
    </row>
    <row r="3" spans="1:3" ht="12" customHeight="1" thickBot="1">
      <c r="A3" s="99"/>
      <c r="B3" s="100" t="s">
        <v>101</v>
      </c>
      <c r="C3" s="101"/>
    </row>
    <row r="4" spans="1:3" ht="12" customHeight="1">
      <c r="A4" s="185" t="s">
        <v>99</v>
      </c>
      <c r="B4" s="186"/>
      <c r="C4" s="187"/>
    </row>
    <row r="5" spans="1:3" ht="30">
      <c r="A5" s="102">
        <v>1</v>
      </c>
      <c r="B5" s="197" t="s">
        <v>107</v>
      </c>
      <c r="C5" s="197" t="s">
        <v>108</v>
      </c>
    </row>
    <row r="6" spans="1:3" ht="30">
      <c r="A6" s="102">
        <v>2</v>
      </c>
      <c r="B6" s="197" t="s">
        <v>109</v>
      </c>
      <c r="C6" s="197" t="s">
        <v>110</v>
      </c>
    </row>
    <row r="7" spans="1:3" ht="26.25" customHeight="1">
      <c r="A7" s="102">
        <v>3</v>
      </c>
      <c r="B7" s="197" t="s">
        <v>111</v>
      </c>
      <c r="C7" s="197" t="s">
        <v>112</v>
      </c>
    </row>
    <row r="8" spans="1:3" ht="30">
      <c r="A8" s="102">
        <v>4</v>
      </c>
      <c r="B8" s="197" t="s">
        <v>113</v>
      </c>
      <c r="C8" s="197" t="s">
        <v>112</v>
      </c>
    </row>
    <row r="9" spans="1:3" ht="30">
      <c r="A9" s="102">
        <v>5</v>
      </c>
      <c r="B9" s="197" t="s">
        <v>114</v>
      </c>
      <c r="C9" s="197" t="s">
        <v>112</v>
      </c>
    </row>
    <row r="10" spans="1:3" ht="12" customHeight="1">
      <c r="A10" s="110"/>
      <c r="B10" s="113"/>
      <c r="C10" s="174"/>
    </row>
    <row r="11" spans="1:3" ht="12" customHeight="1">
      <c r="A11" s="188" t="s">
        <v>100</v>
      </c>
      <c r="B11" s="189"/>
      <c r="C11" s="190"/>
    </row>
    <row r="12" spans="1:3" ht="15">
      <c r="A12" s="102">
        <v>1</v>
      </c>
      <c r="B12" s="198" t="s">
        <v>115</v>
      </c>
      <c r="C12" s="198" t="s">
        <v>116</v>
      </c>
    </row>
    <row r="13" spans="1:3" ht="12" customHeight="1">
      <c r="A13" s="102">
        <v>2</v>
      </c>
      <c r="B13" s="191"/>
      <c r="C13" s="192"/>
    </row>
    <row r="14" spans="1:3" ht="12" customHeight="1">
      <c r="A14" s="102">
        <v>3</v>
      </c>
      <c r="B14" s="191"/>
      <c r="C14" s="192"/>
    </row>
    <row r="15" spans="1:3" ht="12" customHeight="1">
      <c r="A15" s="102">
        <v>4</v>
      </c>
      <c r="B15" s="191"/>
      <c r="C15" s="192"/>
    </row>
    <row r="16" spans="1:3" ht="12" customHeight="1">
      <c r="A16" s="102">
        <v>5</v>
      </c>
      <c r="B16" s="191"/>
      <c r="C16" s="192"/>
    </row>
    <row r="17" spans="1:4" ht="12" customHeight="1">
      <c r="A17" s="110"/>
      <c r="B17" s="113"/>
      <c r="C17" s="174"/>
    </row>
    <row r="18" spans="1:4" ht="12" customHeight="1">
      <c r="A18" s="194" t="s">
        <v>103</v>
      </c>
      <c r="B18" s="195"/>
      <c r="C18" s="196"/>
    </row>
    <row r="19" spans="1:4" ht="12" customHeight="1">
      <c r="A19" s="102"/>
      <c r="B19" s="104" t="s">
        <v>104</v>
      </c>
      <c r="C19" s="114" t="s">
        <v>105</v>
      </c>
    </row>
    <row r="20" spans="1:4" ht="15" customHeight="1">
      <c r="A20" s="102">
        <v>1</v>
      </c>
      <c r="B20" s="199" t="s">
        <v>117</v>
      </c>
      <c r="C20" s="200">
        <v>0.1588</v>
      </c>
    </row>
    <row r="21" spans="1:4" ht="12" customHeight="1">
      <c r="A21" s="102">
        <v>2</v>
      </c>
      <c r="B21" s="103"/>
      <c r="C21" s="115"/>
    </row>
    <row r="22" spans="1:4" ht="12" customHeight="1">
      <c r="A22" s="102">
        <v>3</v>
      </c>
      <c r="B22" s="103"/>
      <c r="C22" s="115"/>
    </row>
    <row r="23" spans="1:4" ht="12" customHeight="1">
      <c r="A23" s="102">
        <v>4</v>
      </c>
      <c r="B23" s="103"/>
      <c r="C23" s="115"/>
    </row>
    <row r="24" spans="1:4" ht="12" customHeight="1">
      <c r="A24" s="102">
        <v>5</v>
      </c>
      <c r="B24" s="103"/>
      <c r="C24" s="115"/>
    </row>
    <row r="25" spans="1:4" ht="12" customHeight="1">
      <c r="A25" s="102">
        <v>6</v>
      </c>
      <c r="B25" s="103"/>
      <c r="C25" s="115"/>
    </row>
    <row r="26" spans="1:4" ht="12" customHeight="1">
      <c r="A26" s="102">
        <v>7</v>
      </c>
      <c r="B26" s="103"/>
      <c r="C26" s="115"/>
    </row>
    <row r="27" spans="1:4" ht="12" customHeight="1">
      <c r="A27" s="102">
        <v>8</v>
      </c>
      <c r="B27" s="103"/>
      <c r="C27" s="115"/>
    </row>
    <row r="28" spans="1:4" ht="12" customHeight="1">
      <c r="A28" s="102">
        <v>9</v>
      </c>
      <c r="B28" s="103"/>
      <c r="C28" s="115"/>
    </row>
    <row r="29" spans="1:4" ht="12" customHeight="1">
      <c r="A29" s="102">
        <v>10</v>
      </c>
      <c r="B29" s="103"/>
      <c r="C29" s="115"/>
    </row>
    <row r="30" spans="1:4" ht="12" customHeight="1">
      <c r="A30" s="110"/>
      <c r="B30" s="111"/>
      <c r="C30" s="112"/>
      <c r="D30" s="175"/>
    </row>
    <row r="31" spans="1:4" ht="12" customHeight="1">
      <c r="A31" s="194" t="s">
        <v>102</v>
      </c>
      <c r="B31" s="195"/>
      <c r="C31" s="195"/>
      <c r="D31" s="175"/>
    </row>
    <row r="32" spans="1:4" ht="12" customHeight="1">
      <c r="A32" s="102"/>
      <c r="B32" s="104" t="s">
        <v>104</v>
      </c>
      <c r="C32" s="114" t="s">
        <v>105</v>
      </c>
    </row>
    <row r="33" spans="1:3" ht="12" customHeight="1">
      <c r="A33" s="102">
        <v>1</v>
      </c>
      <c r="B33" s="199" t="s">
        <v>111</v>
      </c>
      <c r="C33" s="114">
        <v>27.51</v>
      </c>
    </row>
    <row r="34" spans="1:3" ht="12" customHeight="1">
      <c r="A34" s="102">
        <v>2</v>
      </c>
      <c r="B34" s="199" t="s">
        <v>109</v>
      </c>
      <c r="C34" s="114">
        <v>30.38</v>
      </c>
    </row>
    <row r="35" spans="1:3" ht="12" customHeight="1">
      <c r="A35" s="102">
        <v>3</v>
      </c>
      <c r="B35" s="104"/>
      <c r="C35" s="114"/>
    </row>
    <row r="36" spans="1:3" ht="12" customHeight="1">
      <c r="A36" s="102">
        <v>4</v>
      </c>
      <c r="B36" s="104"/>
      <c r="C36" s="114"/>
    </row>
    <row r="37" spans="1:3" ht="12" customHeight="1">
      <c r="A37" s="102">
        <v>5</v>
      </c>
      <c r="B37" s="104"/>
      <c r="C37" s="114"/>
    </row>
    <row r="38" spans="1:3" ht="12" customHeight="1">
      <c r="A38" s="102">
        <v>6</v>
      </c>
      <c r="B38" s="104"/>
      <c r="C38" s="114"/>
    </row>
    <row r="39" spans="1:3" ht="12" customHeight="1">
      <c r="A39" s="102">
        <v>7</v>
      </c>
      <c r="B39" s="104"/>
      <c r="C39" s="114"/>
    </row>
    <row r="40" spans="1:3" ht="12" customHeight="1">
      <c r="A40" s="102">
        <v>8</v>
      </c>
      <c r="B40" s="103"/>
      <c r="C40" s="115"/>
    </row>
    <row r="41" spans="1:3" ht="12" customHeight="1">
      <c r="A41" s="102">
        <v>9</v>
      </c>
      <c r="B41" s="103"/>
      <c r="C41" s="115"/>
    </row>
    <row r="42" spans="1:3" ht="12" customHeight="1" thickBot="1">
      <c r="A42" s="105">
        <v>10</v>
      </c>
      <c r="B42" s="106"/>
      <c r="C42" s="116"/>
    </row>
    <row r="43" spans="1:3" ht="12" customHeight="1">
      <c r="A43" s="107"/>
      <c r="B43" s="107"/>
      <c r="C43" s="107"/>
    </row>
    <row r="44" spans="1:3" ht="12" customHeight="1">
      <c r="A44" s="107"/>
      <c r="B44" s="193" t="s">
        <v>106</v>
      </c>
      <c r="C44" s="193"/>
    </row>
    <row r="45" spans="1:3" ht="12" customHeight="1">
      <c r="A45" s="107"/>
      <c r="B45" s="107"/>
      <c r="C45" s="107"/>
    </row>
    <row r="46" spans="1:3" ht="12" customHeight="1">
      <c r="A46" s="107"/>
      <c r="B46" s="107"/>
      <c r="C46" s="107"/>
    </row>
    <row r="47" spans="1:3" ht="12" customHeight="1">
      <c r="A47" s="107"/>
      <c r="B47" s="107"/>
      <c r="C47" s="107"/>
    </row>
    <row r="48" spans="1:3" ht="12" customHeight="1">
      <c r="A48" s="107"/>
      <c r="B48" s="107"/>
      <c r="C48" s="107"/>
    </row>
    <row r="49" spans="1:3" ht="12" customHeight="1">
      <c r="A49" s="107"/>
      <c r="B49" s="107"/>
      <c r="C49" s="107"/>
    </row>
    <row r="50" spans="1:3" ht="12" customHeight="1">
      <c r="A50" s="107"/>
      <c r="B50" s="107"/>
      <c r="C50" s="107"/>
    </row>
    <row r="51" spans="1:3" ht="12" customHeight="1">
      <c r="A51" s="107"/>
      <c r="B51" s="107"/>
      <c r="C51" s="107"/>
    </row>
    <row r="52" spans="1:3" ht="12" customHeight="1">
      <c r="A52" s="107"/>
      <c r="B52" s="107"/>
      <c r="C52" s="107"/>
    </row>
  </sheetData>
  <mergeCells count="9">
    <mergeCell ref="B44:C44"/>
    <mergeCell ref="A31:C31"/>
    <mergeCell ref="A18:C18"/>
    <mergeCell ref="B13:C13"/>
    <mergeCell ref="B14:C14"/>
    <mergeCell ref="B15:C15"/>
    <mergeCell ref="B16:C16"/>
    <mergeCell ref="A4:C4"/>
    <mergeCell ref="A11:C11"/>
  </mergeCell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2018-10-09T06:27:21Z</cp:lastPrinted>
  <dcterms:created xsi:type="dcterms:W3CDTF">2018-01-24T12:10:23Z</dcterms:created>
  <dcterms:modified xsi:type="dcterms:W3CDTF">2018-10-09T06:28:27Z</dcterms:modified>
</cp:coreProperties>
</file>